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09.2023" sheetId="2" r:id="rId1"/>
  </sheets>
  <definedNames>
    <definedName name="_xlnm.Print_Area" localSheetId="0">'на 01.09.2023'!$A$1:$D$63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33" i="2"/>
  <c r="C31" i="2" s="1"/>
  <c r="C34" i="2"/>
  <c r="C29" i="2"/>
  <c r="C20" i="2"/>
  <c r="C23" i="2"/>
  <c r="C47" i="2"/>
  <c r="C25" i="2"/>
  <c r="C10" i="2"/>
  <c r="C18" i="2" l="1"/>
  <c r="C51" i="2"/>
  <c r="C27" i="2" l="1"/>
  <c r="C46" i="2"/>
  <c r="B46" i="2"/>
  <c r="B34" i="2"/>
  <c r="B33" i="2"/>
  <c r="B29" i="2"/>
  <c r="B27" i="2"/>
  <c r="B23" i="2"/>
  <c r="B18" i="2"/>
  <c r="B12" i="2"/>
  <c r="B10" i="2"/>
  <c r="C49" i="2" l="1"/>
  <c r="B32" i="2" l="1"/>
  <c r="B24" i="2"/>
  <c r="B49" i="2" l="1"/>
  <c r="B50" i="2" l="1"/>
  <c r="C7" i="2" l="1"/>
  <c r="B7" i="2"/>
  <c r="C9" i="2" l="1"/>
  <c r="B51" i="2" l="1"/>
  <c r="B30" i="2"/>
  <c r="B20" i="2"/>
  <c r="C54" i="2" l="1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62" i="2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<sst xmlns="http://schemas.openxmlformats.org/spreadsheetml/2006/main" count="65" uniqueCount="65">
  <si>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</si>
  <si>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</si>
  <si>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</si>
  <si>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</si>
  <si>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</si>
  <si>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</si>
  <si>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</si>
  <si>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</si>
  <si>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</si>
  <si>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</si>
  <si>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</si>
  <si>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</si>
  <si>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</si>
  <si>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</si>
  <si>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</si>
  <si>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</si>
  <si>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</si>
  <si>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</si>
  <si>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</si>
  <si>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</si>
  <si>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</si>
  <si>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</si>
  <si>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</si>
  <si>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</si>
  <si>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</si>
  <si>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</si>
  <si>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</si>
  <si>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</si>
  <si>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</si>
  <si>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</si>
  <si>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</si>
  <si>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</si>
  <si>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</si>
  <si>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</si>
  <si>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</si>
  <si>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</si>
  <si>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</si>
  <si>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</si>
  <si>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</si>
  <si>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</si>
  <si>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</si>
  <si>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</si>
  <si>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</si>
  <si>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</si>
  <si>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</si>
  <si>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</si>
  <si>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</si>
  <si>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</si>
  <si>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</si>
  <si>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</si>
  <si>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</si>
  <si>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</si>
  <si>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</si>
  <si>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</si>
  <si>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</si>
  <si>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</si>
  <si>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</si>
  <si>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</si>
  <si>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</si>
  <si>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</si>
  <si>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</si>
  <si>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</si>
  <si>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</si>
  <si>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январь-август 2023 года по состоянию на 01.09.2023</t>
  </si>
  <si>
    <t>Исполнено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</si>
</sst>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topLeftCell="A51" zoomScale="75" zoomScaleNormal="75" zoomScaleSheetLayoutView="75" zoomScalePageLayoutView="70" workbookViewId="0">
      <selection activeCell="C14" sqref="C14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5" t="s">
        <v>63</v>
      </c>
      <c r="B1" s="75"/>
      <c r="C1" s="75"/>
      <c r="D1" s="75"/>
    </row>
    <row r="2" spans="1:11" ht="51" customHeight="1" x14ac:dyDescent="0.2">
      <c r="A2" s="76"/>
      <c r="B2" s="78" t="s">
        <v>0</v>
      </c>
      <c r="C2" s="79"/>
      <c r="D2" s="80"/>
    </row>
    <row r="3" spans="1:11" ht="52.5" customHeight="1" thickBot="1" x14ac:dyDescent="0.25">
      <c r="A3" s="77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81" t="s">
        <v>2</v>
      </c>
      <c r="B4" s="82"/>
      <c r="C4" s="82"/>
      <c r="D4" s="82"/>
      <c r="E4" s="5"/>
      <c r="F4" s="5"/>
    </row>
    <row r="5" spans="1:11" s="7" customFormat="1" x14ac:dyDescent="0.3">
      <c r="A5" s="60" t="s">
        <v>3</v>
      </c>
      <c r="B5" s="61">
        <v>530302.6</v>
      </c>
      <c r="C5" s="62">
        <v>367141.5</v>
      </c>
      <c r="D5" s="18">
        <f>C5/B5</f>
        <v>0.69232453320047838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47681.2</v>
      </c>
      <c r="D6" s="19">
        <f>C6/B6</f>
        <v>0.63817610433274263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455587.8</v>
      </c>
      <c r="C7" s="67">
        <f>C5-C6</f>
        <v>319460.3</v>
      </c>
      <c r="D7" s="20">
        <f>C7/B7</f>
        <v>0.70120468546348258</v>
      </c>
      <c r="E7" s="8"/>
      <c r="F7" s="8"/>
    </row>
    <row r="8" spans="1:11" ht="21" thickBot="1" x14ac:dyDescent="0.25">
      <c r="A8" s="83"/>
      <c r="B8" s="84"/>
      <c r="C8" s="84"/>
      <c r="D8" s="84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47596.623999999996</v>
      </c>
      <c r="C9" s="23">
        <f>C10+C11+C12+C13+C18+C16+C14</f>
        <v>26759.203999999998</v>
      </c>
      <c r="D9" s="24">
        <f>C9/B9</f>
        <v>0.56220802551038074</v>
      </c>
      <c r="E9" s="9"/>
      <c r="F9" s="9"/>
    </row>
    <row r="10" spans="1:11" ht="40.5" customHeight="1" x14ac:dyDescent="0.2">
      <c r="A10" s="25" t="s">
        <v>7</v>
      </c>
      <c r="B10" s="26">
        <f>1853.1+559.6+35+10.57</f>
        <v>2458.27</v>
      </c>
      <c r="C10" s="27">
        <f>1124.462+335.9</f>
        <v>1460.3620000000001</v>
      </c>
      <c r="D10" s="28">
        <f>C10/B10</f>
        <v>0.59406086394090152</v>
      </c>
      <c r="E10" s="9"/>
      <c r="F10" s="9"/>
      <c r="K10" s="69">
        <f>B9+B19+B21+B25+B31+B36+B39+B45+B47+B54+B57+B59-B11</f>
        <v>519868.52299999999</v>
      </c>
    </row>
    <row r="11" spans="1:11" ht="54.75" customHeight="1" x14ac:dyDescent="0.2">
      <c r="A11" s="25" t="s">
        <v>8</v>
      </c>
      <c r="B11" s="72">
        <v>909.7</v>
      </c>
      <c r="C11" s="73">
        <v>565.9</v>
      </c>
      <c r="D11" s="28">
        <f t="shared" ref="D11:D34" si="0">C11/B11</f>
        <v>0.6220732109486643</v>
      </c>
      <c r="E11" s="9"/>
      <c r="F11" s="9"/>
      <c r="K11" s="69">
        <f>C9+C19+C21+C25+C31+C36+C39+C45+C47+C54+C57+C59-C11</f>
        <v>271324.73110999994</v>
      </c>
    </row>
    <row r="12" spans="1:11" ht="60" customHeight="1" x14ac:dyDescent="0.2">
      <c r="A12" s="25" t="s">
        <v>9</v>
      </c>
      <c r="B12" s="26">
        <f>13846.1+60+40+4181.5+300+57+900.9+1571+25+400+500+856.4+1000+117.7+35.53+100.1+30.224</f>
        <v>24021.453999999998</v>
      </c>
      <c r="C12" s="27">
        <f>7695.891+19.1+2299.625+102.052+9.696+38+598.918+7.662+61.447+40.015+545.2</f>
        <v>11417.606</v>
      </c>
      <c r="D12" s="28">
        <f t="shared" si="0"/>
        <v>0.47530869696730266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130+15+50+5+50+19946.3+0.2</f>
        <v>20196.5</v>
      </c>
      <c r="C18" s="27">
        <f>60+4.5+13250.836</f>
        <v>13315.335999999999</v>
      </c>
      <c r="D18" s="28">
        <f t="shared" si="0"/>
        <v>0.6592892827965241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653.23699999999997</v>
      </c>
      <c r="D19" s="35">
        <f>C19/B19</f>
        <v>0.64721787377390261</v>
      </c>
      <c r="E19" s="9"/>
      <c r="F19" s="9" t="s">
        <v>16</v>
      </c>
    </row>
    <row r="20" spans="1:6" ht="20.25" customHeight="1" x14ac:dyDescent="0.2">
      <c r="A20" s="36" t="s">
        <v>17</v>
      </c>
      <c r="B20" s="71">
        <f>775.2+234.1</f>
        <v>1009.3000000000001</v>
      </c>
      <c r="C20" s="68">
        <f>505.469+147.768</f>
        <v>653.23699999999997</v>
      </c>
      <c r="D20" s="28">
        <f t="shared" si="0"/>
        <v>0.64721787377390261</v>
      </c>
      <c r="E20" s="9"/>
      <c r="F20" s="9"/>
    </row>
    <row r="21" spans="1:6" ht="40.5" customHeight="1" x14ac:dyDescent="0.2">
      <c r="A21" s="32" t="s">
        <v>18</v>
      </c>
      <c r="B21" s="33">
        <f>B22+B23+B24</f>
        <v>660</v>
      </c>
      <c r="C21" s="34">
        <f>C22+C23+C24</f>
        <v>230.3</v>
      </c>
      <c r="D21" s="35">
        <f>C21/B21</f>
        <v>0.34893939393939394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251.8+68.5+9.7</f>
        <v>330</v>
      </c>
      <c r="C23" s="38">
        <f>191.8+38.5</f>
        <v>230.3</v>
      </c>
      <c r="D23" s="28">
        <f t="shared" si="0"/>
        <v>0.69787878787878788</v>
      </c>
      <c r="E23" s="9"/>
      <c r="F23" s="9"/>
    </row>
    <row r="24" spans="1:6" ht="38.25" customHeight="1" x14ac:dyDescent="0.2">
      <c r="A24" s="36" t="s">
        <v>21</v>
      </c>
      <c r="B24" s="37">
        <f>30</f>
        <v>30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150967.29999999999</v>
      </c>
      <c r="C25" s="34">
        <f>C27+C28+C29+C30+C26</f>
        <v>30331.685109999999</v>
      </c>
      <c r="D25" s="35">
        <f>C25/B25</f>
        <v>0.20091559635762182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234+137+60</f>
        <v>431</v>
      </c>
      <c r="C27" s="38">
        <f>155.48+27.134</f>
        <v>182.61399999999998</v>
      </c>
      <c r="D27" s="28">
        <f t="shared" si="0"/>
        <v>0.42369837587006953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v>601.29999999999995</v>
      </c>
      <c r="D28" s="28">
        <f t="shared" si="0"/>
        <v>0.60129999999999995</v>
      </c>
      <c r="E28" s="9"/>
      <c r="F28" s="9"/>
    </row>
    <row r="29" spans="1:6" ht="21" customHeight="1" x14ac:dyDescent="0.2">
      <c r="A29" s="36" t="s">
        <v>26</v>
      </c>
      <c r="B29" s="37">
        <f>21638.63+1250+1100+150+2657.67+116085+6110</f>
        <v>148991.29999999999</v>
      </c>
      <c r="C29" s="38">
        <f>7402.64811+23.92+549.832+456.461+15005.11+6109.8</f>
        <v>29547.771109999998</v>
      </c>
      <c r="D29" s="28">
        <f t="shared" si="0"/>
        <v>0.1983187683441919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263802.49900000001</v>
      </c>
      <c r="C31" s="34">
        <f>C32+C33+C34</f>
        <v>175849.34899999999</v>
      </c>
      <c r="D31" s="35">
        <f>C31/B31</f>
        <v>0.66659470500315454</v>
      </c>
      <c r="E31" s="9"/>
      <c r="F31" s="9"/>
    </row>
    <row r="32" spans="1:6" x14ac:dyDescent="0.2">
      <c r="A32" s="36" t="s">
        <v>29</v>
      </c>
      <c r="B32" s="45">
        <f>30+100</f>
        <v>130</v>
      </c>
      <c r="C32" s="38">
        <v>23.780999999999999</v>
      </c>
      <c r="D32" s="28">
        <f t="shared" si="0"/>
        <v>0.18293076923076923</v>
      </c>
      <c r="E32" s="9"/>
      <c r="F32" s="9"/>
    </row>
    <row r="33" spans="1:6" x14ac:dyDescent="0.2">
      <c r="A33" s="36" t="s">
        <v>30</v>
      </c>
      <c r="B33" s="45">
        <f>717.7+55.3+410+70+4239.262+216056.837+12875.6+650</f>
        <v>235074.69899999999</v>
      </c>
      <c r="C33" s="38">
        <f>55.2+12.933+69.78+148790.021+12837.731+50</f>
        <v>161815.66500000001</v>
      </c>
      <c r="D33" s="28">
        <f t="shared" si="0"/>
        <v>0.68835849067704225</v>
      </c>
      <c r="E33" s="9"/>
      <c r="F33" s="9"/>
    </row>
    <row r="34" spans="1:6" x14ac:dyDescent="0.2">
      <c r="A34" s="36" t="s">
        <v>31</v>
      </c>
      <c r="B34" s="45">
        <f>1000+400+400+300+500+18096.4+179.4+200+1000+2900+1561.085+876+1184.915</f>
        <v>28597.800000000003</v>
      </c>
      <c r="C34" s="38">
        <f>136.887+299.995+151.092+9475.599+119.6+117.4+1635.432+551.987+336.997+1184.914</f>
        <v>14009.903</v>
      </c>
      <c r="D34" s="28">
        <f t="shared" si="0"/>
        <v>0.48989443243885888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34608</v>
      </c>
      <c r="D45" s="35">
        <f t="shared" ref="D45:D53" si="1">C45/B45</f>
        <v>0.66391697201066624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24720+3248+6640</f>
        <v>34608</v>
      </c>
      <c r="D46" s="28">
        <f t="shared" si="1"/>
        <v>0.66391697201066624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3389.8559999999998</v>
      </c>
      <c r="D47" s="35">
        <f t="shared" si="1"/>
        <v>0.80414090855177311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1256.4559999999999</v>
      </c>
      <c r="D48" s="28">
        <f t="shared" si="1"/>
        <v>0.6316070979741617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f>544.2+10</f>
        <v>554.20000000000005</v>
      </c>
      <c r="D49" s="28">
        <f t="shared" si="1"/>
        <v>1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30+37.2</f>
        <v>67.2</v>
      </c>
      <c r="D51" s="28">
        <f t="shared" si="1"/>
        <v>0.42000000000000004</v>
      </c>
      <c r="E51" s="9"/>
      <c r="F51" s="9"/>
    </row>
    <row r="52" spans="1:11" x14ac:dyDescent="0.2">
      <c r="A52" s="32" t="s">
        <v>49</v>
      </c>
      <c r="B52" s="42">
        <f>B53</f>
        <v>12617.7</v>
      </c>
      <c r="C52" s="34">
        <f>C53</f>
        <v>8190.7</v>
      </c>
      <c r="D52" s="35">
        <f t="shared" si="1"/>
        <v>0.64914366326668083</v>
      </c>
      <c r="E52" s="9"/>
      <c r="F52" s="9"/>
    </row>
    <row r="53" spans="1:11" x14ac:dyDescent="0.2">
      <c r="A53" s="36" t="s">
        <v>50</v>
      </c>
      <c r="B53" s="74">
        <v>12617.7</v>
      </c>
      <c r="C53" s="68">
        <v>8190.7</v>
      </c>
      <c r="D53" s="28">
        <f t="shared" si="1"/>
        <v>0.64914366326668083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69</v>
      </c>
      <c r="D54" s="35">
        <f>C54/B54</f>
        <v>0.17249999999999999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69</v>
      </c>
      <c r="D56" s="28">
        <f>C56/B56</f>
        <v>0.17249999999999999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533395.92299999995</v>
      </c>
      <c r="C62" s="70">
        <f>C9+C19+C21+C25+C31+C36+C39+C45+C47+C52+C54+C57+C59</f>
        <v>280081.33110999997</v>
      </c>
      <c r="D62" s="55">
        <f>C62/B62</f>
        <v>0.52509087346361283</v>
      </c>
      <c r="E62" s="11"/>
      <c r="F62" s="11"/>
      <c r="K62" s="17">
        <f>B62-480035.2</f>
        <v>53360.72299999994</v>
      </c>
    </row>
    <row r="63" spans="1:11" ht="45.75" customHeight="1" thickBot="1" x14ac:dyDescent="0.25">
      <c r="A63" s="56" t="s">
        <v>60</v>
      </c>
      <c r="B63" s="57">
        <f>B5-B62</f>
        <v>-3093.3229999999749</v>
      </c>
      <c r="C63" s="59">
        <f>C5-C62</f>
        <v>87060.16889000003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01.09.2023</vt:lpstr>
      <vt:lpstr>'на 01.09.2023'!Область_печати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2023-10-12T04:18:21Z</dcterms:modified>
</cp:coreProperties>
</file>